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te\Google Drive\CYC\Sailing Committee\Sternchaser Calc\"/>
    </mc:Choice>
  </mc:AlternateContent>
  <xr:revisionPtr revIDLastSave="0" documentId="13_ncr:1_{0E91034E-F743-4AB4-A20B-429F646AED07}" xr6:coauthVersionLast="45" xr6:coauthVersionMax="45" xr10:uidLastSave="{00000000-0000-0000-0000-000000000000}"/>
  <bookViews>
    <workbookView xWindow="-120" yWindow="-120" windowWidth="20730" windowHeight="11160" tabRatio="992" xr2:uid="{00000000-000D-0000-FFFF-FFFF00000000}"/>
  </bookViews>
  <sheets>
    <sheet name="Sheet1" sheetId="1" r:id="rId1"/>
  </sheets>
  <definedNames>
    <definedName name="_xlnm.Print_Area" localSheetId="0">Sheet1!$A$1:$H$17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 l="1"/>
  <c r="I19" i="1" s="1"/>
  <c r="H20" i="1"/>
  <c r="I20" i="1" s="1"/>
  <c r="H21" i="1"/>
  <c r="I21" i="1" s="1"/>
  <c r="H22" i="1"/>
  <c r="I22" i="1" s="1"/>
  <c r="G18" i="1"/>
  <c r="H18" i="1" s="1"/>
  <c r="I18" i="1" s="1"/>
  <c r="G19" i="1"/>
  <c r="G20" i="1"/>
  <c r="G21" i="1"/>
  <c r="G22" i="1"/>
  <c r="B10" i="1" l="1"/>
  <c r="B14" i="1"/>
  <c r="F4" i="1"/>
  <c r="E4" i="1"/>
  <c r="G4" i="1" s="1"/>
  <c r="G16" i="1" l="1"/>
  <c r="G11" i="1"/>
  <c r="H11" i="1" s="1"/>
  <c r="I11" i="1" s="1"/>
  <c r="G14" i="1"/>
  <c r="H14" i="1" s="1"/>
  <c r="I14" i="1" s="1"/>
  <c r="G10" i="1"/>
  <c r="H10" i="1" s="1"/>
  <c r="I10" i="1" s="1"/>
  <c r="H16" i="1"/>
  <c r="I16" i="1" s="1"/>
  <c r="G17" i="1"/>
  <c r="H17" i="1" s="1"/>
  <c r="I17" i="1" s="1"/>
  <c r="G12" i="1"/>
  <c r="H12" i="1" s="1"/>
  <c r="I12" i="1" s="1"/>
  <c r="G8" i="1"/>
  <c r="H8" i="1" s="1"/>
  <c r="I8" i="1" s="1"/>
  <c r="G13" i="1"/>
  <c r="H13" i="1" s="1"/>
  <c r="I13" i="1" s="1"/>
  <c r="G9" i="1"/>
  <c r="H9" i="1" s="1"/>
  <c r="I9" i="1" s="1"/>
  <c r="G15" i="1"/>
  <c r="H15" i="1" s="1"/>
  <c r="I15" i="1" s="1"/>
  <c r="G7" i="1"/>
  <c r="H7" i="1" s="1"/>
  <c r="I7" i="1" s="1"/>
</calcChain>
</file>

<file path=xl/sharedStrings.xml><?xml version="1.0" encoding="utf-8"?>
<sst xmlns="http://schemas.openxmlformats.org/spreadsheetml/2006/main" count="24" uniqueCount="23">
  <si>
    <t>Sternchaser Calculator</t>
  </si>
  <si>
    <t>Standard Yacht</t>
  </si>
  <si>
    <t>Yardstick</t>
  </si>
  <si>
    <t>Distance nm</t>
  </si>
  <si>
    <t>Speed knots</t>
  </si>
  <si>
    <t>Time Estimate to complete mins</t>
  </si>
  <si>
    <t>Corrected Time</t>
  </si>
  <si>
    <t>Elapsed Time</t>
  </si>
  <si>
    <t>Offset mins</t>
  </si>
  <si>
    <t>Timpenny</t>
  </si>
  <si>
    <t>Yachts</t>
  </si>
  <si>
    <t>A Class</t>
  </si>
  <si>
    <t>Tasar</t>
  </si>
  <si>
    <t>Timpenny 670</t>
  </si>
  <si>
    <t>Farrier 24</t>
  </si>
  <si>
    <t>Farr 7500</t>
  </si>
  <si>
    <t>Hobie 16</t>
  </si>
  <si>
    <t>Mosquito</t>
  </si>
  <si>
    <t>Impulse</t>
  </si>
  <si>
    <t>Ross 780</t>
  </si>
  <si>
    <t>Pacer</t>
  </si>
  <si>
    <t>Taipan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</si>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</sst>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zoomScaleNormal="100" workbookViewId="0">
      <selection activeCell="I16" sqref="I16"/>
    </sheetView>
  </sheetViews>
  <sheetFormatPr defaultRowHeight="15" x14ac:dyDescent="0.25"/>
  <cols>
    <col min="1" max="1" width="18.5703125" style="1"/>
    <col min="2" max="4" width="17.28515625" style="1"/>
    <col min="5" max="5" width="30.85546875" style="1"/>
    <col min="6" max="7" width="19" style="1"/>
    <col min="8" max="8" width="17.140625" style="1"/>
  </cols>
  <sheetData>
    <row r="1" spans="1:10" ht="18.75" x14ac:dyDescent="0.3">
      <c r="A1" s="2" t="s">
        <v>0</v>
      </c>
      <c r="B1"/>
      <c r="C1"/>
      <c r="D1" s="8">
        <v>43833</v>
      </c>
      <c r="E1"/>
      <c r="F1"/>
      <c r="G1"/>
      <c r="H1"/>
    </row>
    <row r="2" spans="1:10" x14ac:dyDescent="0.25">
      <c r="A2"/>
      <c r="B2"/>
      <c r="C2"/>
      <c r="D2"/>
      <c r="E2"/>
      <c r="F2"/>
      <c r="G2"/>
      <c r="H2"/>
    </row>
    <row r="3" spans="1:10" s="4" customForma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>
        <v>5</v>
      </c>
    </row>
    <row r="4" spans="1:10" x14ac:dyDescent="0.25">
      <c r="A4" s="1" t="s">
        <v>9</v>
      </c>
      <c r="B4" s="1">
        <v>117.5</v>
      </c>
      <c r="C4" s="1">
        <v>2.5</v>
      </c>
      <c r="D4" s="1">
        <v>2.5</v>
      </c>
      <c r="E4" s="5">
        <f>(C4/D4)*60</f>
        <v>60</v>
      </c>
      <c r="F4" s="1">
        <f>((C4/D4)*100)/B4</f>
        <v>0.85106382978723405</v>
      </c>
      <c r="G4" s="6">
        <f>E4</f>
        <v>60</v>
      </c>
      <c r="H4" s="7">
        <v>0</v>
      </c>
    </row>
    <row r="5" spans="1:10" x14ac:dyDescent="0.25">
      <c r="A5"/>
      <c r="B5"/>
      <c r="E5" s="5"/>
      <c r="G5" s="6"/>
      <c r="H5" s="7"/>
    </row>
    <row r="6" spans="1:10" x14ac:dyDescent="0.25">
      <c r="A6" s="3" t="s">
        <v>10</v>
      </c>
      <c r="B6"/>
      <c r="E6" s="5"/>
      <c r="G6" s="6"/>
      <c r="H6" s="7"/>
    </row>
    <row r="7" spans="1:10" x14ac:dyDescent="0.25">
      <c r="A7" s="1" t="s">
        <v>20</v>
      </c>
      <c r="B7" s="1">
        <v>127.5</v>
      </c>
      <c r="G7" s="6">
        <f>(B7*$F$4/100)*60</f>
        <v>65.106382978723417</v>
      </c>
      <c r="H7" s="7">
        <f>$G$4-G7</f>
        <v>-5.106382978723417</v>
      </c>
      <c r="I7" s="9">
        <f>H7+$I$3</f>
        <v>-0.10638297872341695</v>
      </c>
    </row>
    <row r="8" spans="1:10" x14ac:dyDescent="0.25">
      <c r="A8" s="1" t="s">
        <v>18</v>
      </c>
      <c r="B8" s="1">
        <v>118</v>
      </c>
      <c r="G8" s="6">
        <f>(B8*$F$4/100)*60</f>
        <v>60.255319148936167</v>
      </c>
      <c r="H8" s="7">
        <f>$G$4-G8</f>
        <v>-0.25531914893616658</v>
      </c>
      <c r="I8" s="9">
        <f>H8+$I$3</f>
        <v>4.7446808510638334</v>
      </c>
    </row>
    <row r="9" spans="1:10" x14ac:dyDescent="0.25">
      <c r="A9" s="1" t="s">
        <v>13</v>
      </c>
      <c r="B9" s="1">
        <v>117.5</v>
      </c>
      <c r="G9" s="6">
        <f>(B9*$F$4/100)*60</f>
        <v>60</v>
      </c>
      <c r="H9" s="7">
        <f>$G$4-G9+1</f>
        <v>1</v>
      </c>
      <c r="I9" s="9">
        <f>H9+$I$3</f>
        <v>6</v>
      </c>
    </row>
    <row r="10" spans="1:10" x14ac:dyDescent="0.25">
      <c r="A10" s="1" t="s">
        <v>15</v>
      </c>
      <c r="B10" s="7">
        <f>80.25/0.708</f>
        <v>113.34745762711864</v>
      </c>
      <c r="G10" s="6">
        <f>(B10*$F$4/100)*60</f>
        <v>57.879552830869095</v>
      </c>
      <c r="H10" s="7">
        <f>$G$4-G10</f>
        <v>2.1204471691309053</v>
      </c>
      <c r="I10" s="9">
        <f>H10+$I$3</f>
        <v>7.1204471691309053</v>
      </c>
    </row>
    <row r="11" spans="1:10" x14ac:dyDescent="0.25">
      <c r="A11" s="1" t="s">
        <v>15</v>
      </c>
      <c r="B11" s="1">
        <v>113</v>
      </c>
      <c r="G11" s="6">
        <f>(B11*$F$4/100)*60</f>
        <v>57.702127659574465</v>
      </c>
      <c r="H11" s="7">
        <f>$G$4-G11</f>
        <v>2.2978723404255348</v>
      </c>
      <c r="I11" s="9">
        <f>H11+$I$3</f>
        <v>7.2978723404255348</v>
      </c>
    </row>
    <row r="12" spans="1:10" x14ac:dyDescent="0.25">
      <c r="A12" s="1" t="s">
        <v>12</v>
      </c>
      <c r="B12" s="1">
        <v>108</v>
      </c>
      <c r="G12" s="6">
        <f>(B12*$F$4/100)*60</f>
        <v>55.148936170212764</v>
      </c>
      <c r="H12" s="7">
        <f>$G$4-G12</f>
        <v>4.8510638297872362</v>
      </c>
      <c r="I12" s="9">
        <f>H12+$I$3</f>
        <v>9.8510638297872362</v>
      </c>
    </row>
    <row r="13" spans="1:10" x14ac:dyDescent="0.25">
      <c r="A13" s="1" t="s">
        <v>19</v>
      </c>
      <c r="B13" s="1">
        <v>103</v>
      </c>
      <c r="G13" s="6">
        <f>(B13*$F$4/100)*60</f>
        <v>52.59574468085107</v>
      </c>
      <c r="H13" s="7">
        <f>$G$4-G13</f>
        <v>7.4042553191489304</v>
      </c>
      <c r="I13" s="9">
        <f>H13+$I$3</f>
        <v>12.40425531914893</v>
      </c>
      <c r="J13" t="s">
        <v>22</v>
      </c>
    </row>
    <row r="14" spans="1:10" x14ac:dyDescent="0.25">
      <c r="A14" s="1" t="s">
        <v>14</v>
      </c>
      <c r="B14" s="7">
        <f>80.25/0.83</f>
        <v>96.686746987951807</v>
      </c>
      <c r="G14" s="6">
        <f>(B14*$F$4/100)*60</f>
        <v>49.371955908741349</v>
      </c>
      <c r="H14" s="7">
        <f>$G$4-G14</f>
        <v>10.628044091258651</v>
      </c>
      <c r="I14" s="9">
        <f>H14+$I$3</f>
        <v>15.628044091258651</v>
      </c>
    </row>
    <row r="15" spans="1:10" x14ac:dyDescent="0.25">
      <c r="A15" s="1" t="s">
        <v>16</v>
      </c>
      <c r="B15" s="1">
        <v>82</v>
      </c>
      <c r="G15" s="6">
        <f>(B15*$F$4/100)*60</f>
        <v>41.872340425531917</v>
      </c>
      <c r="H15" s="7">
        <f>$G$4-G15</f>
        <v>18.127659574468083</v>
      </c>
      <c r="I15" s="9">
        <f>H15+$I$3</f>
        <v>23.127659574468083</v>
      </c>
    </row>
    <row r="16" spans="1:10" x14ac:dyDescent="0.25">
      <c r="A16" s="1" t="s">
        <v>17</v>
      </c>
      <c r="B16" s="1">
        <v>78.5</v>
      </c>
      <c r="G16" s="6">
        <f>(B16*$F$4/100)*60</f>
        <v>40.085106382978729</v>
      </c>
      <c r="H16" s="7">
        <f>$G$4-G16</f>
        <v>19.914893617021271</v>
      </c>
      <c r="I16" s="9">
        <f>H16+$I$3</f>
        <v>24.914893617021271</v>
      </c>
    </row>
    <row r="17" spans="1:9" x14ac:dyDescent="0.25">
      <c r="A17" s="1" t="s">
        <v>11</v>
      </c>
      <c r="B17" s="1">
        <v>66</v>
      </c>
      <c r="G17" s="6">
        <f>(B17*$F$4/100)*60</f>
        <v>33.702127659574465</v>
      </c>
      <c r="H17" s="7">
        <f>$G$4-G17</f>
        <v>26.297872340425535</v>
      </c>
      <c r="I17" s="9">
        <f>H17+$I$3</f>
        <v>31.297872340425535</v>
      </c>
    </row>
    <row r="18" spans="1:9" x14ac:dyDescent="0.25">
      <c r="A18" s="1" t="s">
        <v>21</v>
      </c>
      <c r="B18" s="1">
        <v>72.5</v>
      </c>
      <c r="G18" s="6">
        <f t="shared" ref="G7:G22" si="0">(B18*$F$4/100)*60</f>
        <v>37.021276595744681</v>
      </c>
      <c r="H18" s="7">
        <f t="shared" ref="H7:H22" si="1">$G$4-G18</f>
        <v>22.978723404255319</v>
      </c>
      <c r="I18" s="9">
        <f t="shared" ref="I8:I22" si="2">H18+$I$3</f>
        <v>27.978723404255319</v>
      </c>
    </row>
    <row r="19" spans="1:9" x14ac:dyDescent="0.25">
      <c r="G19" s="6">
        <f t="shared" si="0"/>
        <v>0</v>
      </c>
      <c r="H19" s="7">
        <f t="shared" si="1"/>
        <v>60</v>
      </c>
      <c r="I19" s="9">
        <f t="shared" si="2"/>
        <v>65</v>
      </c>
    </row>
    <row r="20" spans="1:9" x14ac:dyDescent="0.25">
      <c r="G20" s="6">
        <f t="shared" si="0"/>
        <v>0</v>
      </c>
      <c r="H20" s="7">
        <f t="shared" si="1"/>
        <v>60</v>
      </c>
      <c r="I20" s="9">
        <f t="shared" si="2"/>
        <v>65</v>
      </c>
    </row>
    <row r="21" spans="1:9" x14ac:dyDescent="0.25">
      <c r="G21" s="6">
        <f t="shared" si="0"/>
        <v>0</v>
      </c>
      <c r="H21" s="7">
        <f t="shared" si="1"/>
        <v>60</v>
      </c>
      <c r="I21" s="9">
        <f t="shared" si="2"/>
        <v>65</v>
      </c>
    </row>
    <row r="22" spans="1:9" x14ac:dyDescent="0.25">
      <c r="G22" s="6">
        <f t="shared" si="0"/>
        <v>0</v>
      </c>
      <c r="H22" s="7">
        <f t="shared" si="1"/>
        <v>60</v>
      </c>
      <c r="I22" s="9">
        <f t="shared" si="2"/>
        <v>65</v>
      </c>
    </row>
  </sheetData>
  <sortState xmlns:xlrd2="http://schemas.microsoft.com/office/spreadsheetml/2017/richdata2" ref="A7:I17">
    <sortCondition ref="I7:I17"/>
  </sortState>
  <printOptions gridLine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Daryl</dc:creator>
  <dc:description/>
  <cp:lastModifiedBy>Cowes Yacht Club</cp:lastModifiedBy>
  <cp:revision>2</cp:revision>
  <cp:lastPrinted>2017-01-06T00:04:50Z</cp:lastPrinted>
  <dcterms:created xsi:type="dcterms:W3CDTF">2016-02-05T05:37:42Z</dcterms:created>
  <dcterms:modified xsi:type="dcterms:W3CDTF">2020-01-03T07:29:30Z</dcterms:modified>
  <dc:language>en-AU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